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15" windowWidth="14100" windowHeight="6060" activeTab="0"/>
  </bookViews>
  <sheets>
    <sheet name="Предлагаемый тариф 2018-2022 гг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<sst xmlns="http://schemas.openxmlformats.org/spreadsheetml/2006/main" count="73" uniqueCount="58">
  <si>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Наименование организации</t>
  </si>
  <si>
    <t>Наименование показателя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</si>
  <si>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</si>
  <si>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</si>
  <si>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</si>
  <si>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</si>
  <si>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</si>
  <si>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</si>
  <si>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</si>
  <si>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</si>
  <si>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</si>
  <si>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</si>
  <si>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</si>
  <si>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</si>
  <si>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</si>
  <si>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Местонахождение (адрес)</t>
  </si>
  <si>
    <t>по нормативам потребления  (тыс. Гкал)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</si>
  <si>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</si>
  <si>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</si>
  <si>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</si>
  <si>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</si>
  <si>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</si>
  <si>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</si>
  <si>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</si>
  <si>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</si>
  <si>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</si>
  <si>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</si>
  <si>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</si>
  <si>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</si>
  <si>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</si>
  <si>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</si>
  <si>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</si>
  <si>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</si>
  <si>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</si>
  <si>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</si>
  <si>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</si>
  <si>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</si>
  <si>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</si>
  <si>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ОАО  "ХАБАРОВСКИЙ  АЭРОПОРТ"</t>
  </si>
  <si>
    <t>680031, г.Хабаровск, Аэропорт, Матвеевское шоссе, 28"Б"</t>
  </si>
  <si>
    <t xml:space="preserve"> </t>
  </si>
  <si>
    <t>расходы на химреагенты, используемые в технологическом процессе</t>
  </si>
  <si>
    <t>е) Излишне полученные доходы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</si>
  <si>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Calibri"/>
        <family val="2"/>
      </rPr>
      <t xml:space="preserve">3  </t>
    </r>
    <r>
      <rPr>
        <sz val="11"/>
        <rFont val="Calibri"/>
        <family val="2"/>
      </rPr>
      <t xml:space="preserve">     </t>
    </r>
    <r>
      <rPr>
        <b/>
        <sz val="11"/>
        <rFont val="Calibri"/>
        <family val="2"/>
      </rPr>
      <t>(выпадающие доходы)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</si>
  <si>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rFont val="Calibri"/>
        <family val="2"/>
      </rPr>
      <t>⁴</t>
    </r>
  </si>
  <si>
    <t>а) Вид деятельности организации ( передача и сбыт тепловой энергии)</t>
  </si>
  <si>
    <r>
      <t xml:space="preserve">расходы на амортизацию основных производственных средств и </t>
    </r>
    <r>
      <rPr>
        <sz val="11"/>
        <rFont val="Calibri"/>
        <family val="2"/>
      </rPr>
      <t>аренду имущества</t>
    </r>
    <r>
      <rPr>
        <b/>
        <sz val="11"/>
        <rFont val="Calibri"/>
        <family val="2"/>
      </rPr>
      <t>,</t>
    </r>
    <r>
      <rPr>
        <sz val="11"/>
        <rFont val="Calibri"/>
        <family val="2"/>
      </rPr>
      <t xml:space="preserve"> используемого в технологическом процессе </t>
    </r>
  </si>
  <si>
    <t>б)Необходимая валовая выручка (тыс. рублей)</t>
  </si>
  <si>
    <t>Период</t>
  </si>
  <si>
    <t>2018-2022 гг.</t>
  </si>
  <si>
    <t>Предлагаемый тариф  на тепловую энергию для потребителей ОАО "ХАБАРОВСКИЙ АЭРОПОРТ" на 2018-2022 гг.</t>
  </si>
  <si>
    <t>Предложение предприятия</t>
  </si>
  <si>
    <t>1 - все показатели отражаются в части регулируемой деятельности (производство, передача и сбыт тепловой энергии)</t>
  </si>
  <si>
    <t>передача и сбыт ТЭ</t>
  </si>
  <si>
    <t>расходы на ремонт (капитальный и текущий) основных производственных средств, в том числе:</t>
  </si>
  <si>
    <t>х) Удельный расход электрической энергии на единицу тепловой энергии, отпускаемой в тепловую сеть (тыс. кВт.ч/Гкал)</t>
  </si>
  <si>
    <t>Предлагаемый тариф на 2018 и последующие годы долгосрочного регулирования (руб/Гкал)</t>
  </si>
  <si>
    <t>средневзвешенная стоимость 1кВт.ч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</si>
</sst>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#,##0.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 indent="2"/>
    </xf>
    <xf numFmtId="0" fontId="2" fillId="35" borderId="10" xfId="0" applyFont="1" applyFill="1" applyBorder="1" applyAlignment="1">
      <alignment horizontal="left" vertical="top" wrapText="1" indent="6"/>
    </xf>
    <xf numFmtId="0" fontId="2" fillId="35" borderId="10" xfId="0" applyFont="1" applyFill="1" applyBorder="1" applyAlignment="1">
      <alignment horizontal="left" vertical="top" wrapText="1" indent="7"/>
    </xf>
    <xf numFmtId="0" fontId="2" fillId="35" borderId="10" xfId="0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/>
    </xf>
    <xf numFmtId="4" fontId="2" fillId="31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top"/>
    </xf>
    <xf numFmtId="3" fontId="2" fillId="36" borderId="10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distributed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6"/>
  <sheetViews>
    <sheetView tabSelected="1" workbookViewId="0" topLeftCell="A1">
      <selection activeCell="C12" sqref="C12"/>
    </sheetView>
  </sheetViews>
  <sheetFormatPr defaultColWidth="9.140625" defaultRowHeight="15"/>
  <cols>
    <col min="1" max="1" width="44.7109375" style="1" customWidth="1"/>
    <col min="2" max="6" width="17.140625" style="1" customWidth="1"/>
    <col min="7" max="16384" width="9.140625" style="1" customWidth="1"/>
  </cols>
  <sheetData>
    <row r="1" spans="1:6" ht="36" customHeight="1">
      <c r="A1" s="15" t="s">
        <v>50</v>
      </c>
      <c r="B1" s="16"/>
      <c r="C1" s="16"/>
      <c r="D1" s="16"/>
      <c r="E1" s="16"/>
      <c r="F1" s="16"/>
    </row>
    <row r="2" spans="1:6" ht="15">
      <c r="A2" s="2" t="s">
        <v>0</v>
      </c>
      <c r="B2" s="17" t="s">
        <v>38</v>
      </c>
      <c r="C2" s="17"/>
      <c r="D2" s="17"/>
      <c r="E2" s="17"/>
      <c r="F2" s="17"/>
    </row>
    <row r="3" spans="1:6" ht="15">
      <c r="A3" s="2" t="s">
        <v>4</v>
      </c>
      <c r="B3" s="17">
        <v>2724083654</v>
      </c>
      <c r="C3" s="17"/>
      <c r="D3" s="17"/>
      <c r="E3" s="17"/>
      <c r="F3" s="17"/>
    </row>
    <row r="4" spans="1:6" ht="15">
      <c r="A4" s="2" t="s">
        <v>5</v>
      </c>
      <c r="B4" s="17">
        <v>272450001</v>
      </c>
      <c r="C4" s="17"/>
      <c r="D4" s="17"/>
      <c r="E4" s="17"/>
      <c r="F4" s="17"/>
    </row>
    <row r="5" spans="1:6" ht="15">
      <c r="A5" s="2" t="s">
        <v>15</v>
      </c>
      <c r="B5" s="17" t="s">
        <v>39</v>
      </c>
      <c r="C5" s="17"/>
      <c r="D5" s="17"/>
      <c r="E5" s="17"/>
      <c r="F5" s="17"/>
    </row>
    <row r="6" spans="1:6" ht="15">
      <c r="A6" s="2" t="s">
        <v>48</v>
      </c>
      <c r="B6" s="17" t="s">
        <v>49</v>
      </c>
      <c r="C6" s="17"/>
      <c r="D6" s="17"/>
      <c r="E6" s="17"/>
      <c r="F6" s="17"/>
    </row>
    <row r="7" ht="14.25" customHeight="1"/>
    <row r="8" spans="1:6" ht="15">
      <c r="A8" s="19" t="s">
        <v>1</v>
      </c>
      <c r="B8" s="18" t="s">
        <v>51</v>
      </c>
      <c r="C8" s="18"/>
      <c r="D8" s="18"/>
      <c r="E8" s="18"/>
      <c r="F8" s="18"/>
    </row>
    <row r="9" spans="1:6" ht="15">
      <c r="A9" s="20"/>
      <c r="B9" s="3">
        <v>2018</v>
      </c>
      <c r="C9" s="3">
        <v>2019</v>
      </c>
      <c r="D9" s="3">
        <v>2020</v>
      </c>
      <c r="E9" s="3">
        <v>2021</v>
      </c>
      <c r="F9" s="3">
        <v>2022</v>
      </c>
    </row>
    <row r="10" spans="1:6" ht="31.5" customHeight="1">
      <c r="A10" s="4" t="s">
        <v>45</v>
      </c>
      <c r="B10" s="10" t="s">
        <v>53</v>
      </c>
      <c r="C10" s="10" t="s">
        <v>53</v>
      </c>
      <c r="D10" s="10" t="s">
        <v>53</v>
      </c>
      <c r="E10" s="10" t="s">
        <v>53</v>
      </c>
      <c r="F10" s="10" t="s">
        <v>53</v>
      </c>
    </row>
    <row r="11" spans="1:6" ht="15">
      <c r="A11" s="13" t="s">
        <v>47</v>
      </c>
      <c r="B11" s="11">
        <v>58182.87103172755</v>
      </c>
      <c r="C11" s="11">
        <v>60442.20700790143</v>
      </c>
      <c r="D11" s="11">
        <v>63379.34377692748</v>
      </c>
      <c r="E11" s="11">
        <v>65784.85879075981</v>
      </c>
      <c r="F11" s="11">
        <v>68284.1888901316</v>
      </c>
    </row>
    <row r="12" spans="1:6" ht="48.75" customHeight="1">
      <c r="A12" s="4" t="s">
        <v>17</v>
      </c>
      <c r="B12" s="11">
        <f>B13+B15+B18+B19+B20+B21+B22+B24+B26+B28</f>
        <v>57949.34603172754</v>
      </c>
      <c r="C12" s="11">
        <f>SUM(C13,C15,C18,C20:C22,C24,C26,C28)</f>
        <v>60208.68200790143</v>
      </c>
      <c r="D12" s="11">
        <f>D13+D15+D18+D19+D20+D21+D22+D24+D26+D28</f>
        <v>63145.81877692749</v>
      </c>
      <c r="E12" s="11">
        <f>E13+E15+E18+E19+E20+E21+E22+E24+E26+E28</f>
        <v>65551.33379075982</v>
      </c>
      <c r="F12" s="11">
        <f>F13+F15+F18+F19+F20+F21+F22+F24+F26+F28</f>
        <v>68050.66389013159</v>
      </c>
    </row>
    <row r="13" spans="1:6" ht="30">
      <c r="A13" s="5" t="s">
        <v>6</v>
      </c>
      <c r="B13" s="9">
        <v>35719.53089128058</v>
      </c>
      <c r="C13" s="9">
        <v>37148.3121269318</v>
      </c>
      <c r="D13" s="9">
        <v>39005.72773327839</v>
      </c>
      <c r="E13" s="9">
        <v>40526.95111487625</v>
      </c>
      <c r="F13" s="9">
        <v>42107.50220835642</v>
      </c>
    </row>
    <row r="14" spans="1:6" ht="15">
      <c r="A14" s="5" t="s">
        <v>36</v>
      </c>
      <c r="B14" s="9"/>
      <c r="C14" s="9"/>
      <c r="D14" s="9"/>
      <c r="E14" s="9"/>
      <c r="F14" s="9"/>
    </row>
    <row r="15" spans="1:6" ht="46.5" customHeight="1">
      <c r="A15" s="5" t="s">
        <v>7</v>
      </c>
      <c r="B15" s="9">
        <f>B16*B17</f>
        <v>3378.6045199</v>
      </c>
      <c r="C15" s="9">
        <f>C16*C17</f>
        <v>3513.7487006960005</v>
      </c>
      <c r="D15" s="9">
        <f>D16*D17</f>
        <v>3689.4361357308003</v>
      </c>
      <c r="E15" s="9">
        <f>E16*E17</f>
        <v>3833.3241450243017</v>
      </c>
      <c r="F15" s="9">
        <f>F16*F17</f>
        <v>3982.8237866802488</v>
      </c>
    </row>
    <row r="16" spans="1:6" ht="15">
      <c r="A16" s="6" t="s">
        <v>57</v>
      </c>
      <c r="B16" s="9">
        <v>3.37</v>
      </c>
      <c r="C16" s="9">
        <v>3.5048000000000004</v>
      </c>
      <c r="D16" s="9">
        <v>3.6800400000000004</v>
      </c>
      <c r="E16" s="9">
        <v>3.8235615600000004</v>
      </c>
      <c r="F16" s="9">
        <v>3.97268046084</v>
      </c>
    </row>
    <row r="17" spans="1:6" ht="15">
      <c r="A17" s="6" t="s">
        <v>8</v>
      </c>
      <c r="B17" s="9">
        <v>1002.55327</v>
      </c>
      <c r="C17" s="9">
        <v>1002.55327</v>
      </c>
      <c r="D17" s="9">
        <v>1002.55327</v>
      </c>
      <c r="E17" s="9">
        <v>1002.55327</v>
      </c>
      <c r="F17" s="9">
        <v>1002.55327</v>
      </c>
    </row>
    <row r="18" spans="1:6" ht="35.25" customHeight="1">
      <c r="A18" s="5" t="s">
        <v>9</v>
      </c>
      <c r="B18" s="9">
        <v>896.1326</v>
      </c>
      <c r="C18" s="9">
        <v>931.977904</v>
      </c>
      <c r="D18" s="9">
        <v>978.5767992</v>
      </c>
      <c r="E18" s="9">
        <v>1016.7412943687999</v>
      </c>
      <c r="F18" s="9">
        <v>1056.394204849183</v>
      </c>
    </row>
    <row r="19" spans="1:6" ht="30">
      <c r="A19" s="5" t="s">
        <v>41</v>
      </c>
      <c r="B19" s="9"/>
      <c r="C19" s="9" t="s">
        <v>40</v>
      </c>
      <c r="D19" s="9"/>
      <c r="E19" s="9"/>
      <c r="F19" s="9"/>
    </row>
    <row r="20" spans="1:6" ht="45">
      <c r="A20" s="5" t="s">
        <v>10</v>
      </c>
      <c r="B20" s="9">
        <v>4153.374593563853</v>
      </c>
      <c r="C20" s="9">
        <f>B20*1.04</f>
        <v>4319.509577306407</v>
      </c>
      <c r="D20" s="9">
        <f>C20*1.05</f>
        <v>4535.485056171728</v>
      </c>
      <c r="E20" s="9">
        <f>D20*1.039</f>
        <v>4712.368973362424</v>
      </c>
      <c r="F20" s="9">
        <f>E20*1.039</f>
        <v>4896.151363323558</v>
      </c>
    </row>
    <row r="21" spans="1:6" ht="60">
      <c r="A21" s="5" t="s">
        <v>46</v>
      </c>
      <c r="B21" s="9">
        <v>975.4556400000001</v>
      </c>
      <c r="C21" s="9">
        <v>975.4556400000001</v>
      </c>
      <c r="D21" s="9">
        <v>975.4556400000001</v>
      </c>
      <c r="E21" s="9">
        <v>975.4556400000001</v>
      </c>
      <c r="F21" s="9">
        <v>975.4556400000001</v>
      </c>
    </row>
    <row r="22" spans="1:6" ht="30">
      <c r="A22" s="5" t="s">
        <v>11</v>
      </c>
      <c r="B22" s="9">
        <v>4526.395189975182</v>
      </c>
      <c r="C22" s="9">
        <v>4687.831358078962</v>
      </c>
      <c r="D22" s="9">
        <v>4897.698376613913</v>
      </c>
      <c r="E22" s="9">
        <v>5069.579464794002</v>
      </c>
      <c r="F22" s="9">
        <v>5248.1639154131235</v>
      </c>
    </row>
    <row r="23" spans="1:6" ht="30">
      <c r="A23" s="7" t="s">
        <v>12</v>
      </c>
      <c r="B23" s="9">
        <v>1242.744881664</v>
      </c>
      <c r="C23" s="9">
        <f>B23*1.04</f>
        <v>1292.4546769305603</v>
      </c>
      <c r="D23" s="9">
        <f>C23*1.05</f>
        <v>1357.0774107770883</v>
      </c>
      <c r="E23" s="9">
        <f>D23*1.039</f>
        <v>1410.0034297973946</v>
      </c>
      <c r="F23" s="9">
        <f>E23*1.039</f>
        <v>1464.993563559493</v>
      </c>
    </row>
    <row r="24" spans="1:6" ht="30">
      <c r="A24" s="5" t="s">
        <v>13</v>
      </c>
      <c r="B24" s="9">
        <v>3647.217600000001</v>
      </c>
      <c r="C24" s="9">
        <v>3793.106304000001</v>
      </c>
      <c r="D24" s="9">
        <v>3982.761619200001</v>
      </c>
      <c r="E24" s="9">
        <v>4138.089322348801</v>
      </c>
      <c r="F24" s="9">
        <v>4299.474805920404</v>
      </c>
    </row>
    <row r="25" spans="1:6" ht="30">
      <c r="A25" s="7" t="s">
        <v>14</v>
      </c>
      <c r="B25" s="9">
        <v>1785.3888000000002</v>
      </c>
      <c r="C25" s="9">
        <f>B25*1.04</f>
        <v>1856.8043520000003</v>
      </c>
      <c r="D25" s="9">
        <f>C25*1.05</f>
        <v>1949.6445696000005</v>
      </c>
      <c r="E25" s="9">
        <f>D25*1.039</f>
        <v>2025.6807078144004</v>
      </c>
      <c r="F25" s="9">
        <f>E25*1.039</f>
        <v>2104.6822554191617</v>
      </c>
    </row>
    <row r="26" spans="1:6" ht="45">
      <c r="A26" s="5" t="s">
        <v>54</v>
      </c>
      <c r="B26" s="9">
        <f>2858.22542372881+B27</f>
        <v>4523.916842007926</v>
      </c>
      <c r="C26" s="9">
        <f>2972.55444067797+C27</f>
        <v>4704.873515688251</v>
      </c>
      <c r="D26" s="9">
        <f>3121.18216271186+D27</f>
        <v>4940.117191472656</v>
      </c>
      <c r="E26" s="9">
        <f>3242.90826705763+E27</f>
        <v>5132.781761940096</v>
      </c>
      <c r="F26" s="9">
        <f>3369.38168947287+F27</f>
        <v>5332.960250655753</v>
      </c>
    </row>
    <row r="27" spans="1:6" ht="30">
      <c r="A27" s="7" t="s">
        <v>14</v>
      </c>
      <c r="B27" s="9">
        <v>1665.6914182791165</v>
      </c>
      <c r="C27" s="9">
        <f>B27*1.04</f>
        <v>1732.3190750102813</v>
      </c>
      <c r="D27" s="9">
        <f>C27*1.05</f>
        <v>1818.9350287607954</v>
      </c>
      <c r="E27" s="9">
        <f>D27*1.039</f>
        <v>1889.8734948824663</v>
      </c>
      <c r="F27" s="9">
        <f>E27*1.039</f>
        <v>1963.5785611828824</v>
      </c>
    </row>
    <row r="28" spans="1:6" ht="92.25">
      <c r="A28" s="5" t="s">
        <v>43</v>
      </c>
      <c r="B28" s="9">
        <v>128.718155</v>
      </c>
      <c r="C28" s="9">
        <v>133.8668812</v>
      </c>
      <c r="D28" s="9">
        <v>140.56022526</v>
      </c>
      <c r="E28" s="9">
        <v>146.04207404514</v>
      </c>
      <c r="F28" s="9">
        <v>151.73771493290047</v>
      </c>
    </row>
    <row r="29" spans="1:6" ht="30">
      <c r="A29" s="4" t="s">
        <v>18</v>
      </c>
      <c r="B29" s="9">
        <v>233.525</v>
      </c>
      <c r="C29" s="9">
        <v>233.525</v>
      </c>
      <c r="D29" s="9">
        <v>233.525</v>
      </c>
      <c r="E29" s="9">
        <v>233.525</v>
      </c>
      <c r="F29" s="9">
        <v>233.525</v>
      </c>
    </row>
    <row r="30" spans="1:6" ht="15">
      <c r="A30" s="13" t="s">
        <v>19</v>
      </c>
      <c r="B30" s="9"/>
      <c r="C30" s="9"/>
      <c r="D30" s="9"/>
      <c r="E30" s="9"/>
      <c r="F30" s="9"/>
    </row>
    <row r="31" spans="1:6" ht="91.5" customHeight="1">
      <c r="A31" s="5" t="s">
        <v>2</v>
      </c>
      <c r="B31" s="9"/>
      <c r="C31" s="9"/>
      <c r="D31" s="9"/>
      <c r="E31" s="9"/>
      <c r="F31" s="9"/>
    </row>
    <row r="32" spans="1:6" ht="15">
      <c r="A32" s="8" t="s">
        <v>42</v>
      </c>
      <c r="B32" s="11" t="s">
        <v>40</v>
      </c>
      <c r="C32" s="11" t="s">
        <v>40</v>
      </c>
      <c r="D32" s="11" t="s">
        <v>40</v>
      </c>
      <c r="E32" s="11" t="s">
        <v>40</v>
      </c>
      <c r="F32" s="11" t="s">
        <v>40</v>
      </c>
    </row>
    <row r="33" spans="1:6" ht="45">
      <c r="A33" s="4" t="s">
        <v>44</v>
      </c>
      <c r="B33" s="9"/>
      <c r="C33" s="9"/>
      <c r="D33" s="9"/>
      <c r="E33" s="9"/>
      <c r="F33" s="9"/>
    </row>
    <row r="34" spans="1:6" ht="15">
      <c r="A34" s="13" t="s">
        <v>20</v>
      </c>
      <c r="B34" s="12">
        <v>22815.938</v>
      </c>
      <c r="C34" s="12">
        <v>22815.938</v>
      </c>
      <c r="D34" s="12">
        <v>22815.938</v>
      </c>
      <c r="E34" s="12">
        <v>22815.938</v>
      </c>
      <c r="F34" s="12">
        <v>22815.938</v>
      </c>
    </row>
    <row r="35" spans="1:6" ht="15">
      <c r="A35" s="4" t="s">
        <v>21</v>
      </c>
      <c r="B35" s="9">
        <v>9788.45</v>
      </c>
      <c r="C35" s="9">
        <v>9788.45</v>
      </c>
      <c r="D35" s="9">
        <v>9788.45</v>
      </c>
      <c r="E35" s="9">
        <v>9788.45</v>
      </c>
      <c r="F35" s="9">
        <v>9788.45</v>
      </c>
    </row>
    <row r="36" spans="1:6" ht="30">
      <c r="A36" s="4" t="s">
        <v>22</v>
      </c>
      <c r="B36" s="9"/>
      <c r="C36" s="9"/>
      <c r="D36" s="9"/>
      <c r="E36" s="9"/>
      <c r="F36" s="9"/>
    </row>
    <row r="37" spans="1:6" ht="30">
      <c r="A37" s="4" t="s">
        <v>23</v>
      </c>
      <c r="B37" s="11">
        <f>25013.494/1000</f>
        <v>25.013493999999998</v>
      </c>
      <c r="C37" s="11">
        <f>25013.494/1000</f>
        <v>25.013493999999998</v>
      </c>
      <c r="D37" s="11">
        <f>25013.494/1000</f>
        <v>25.013493999999998</v>
      </c>
      <c r="E37" s="11">
        <f>25013.494/1000</f>
        <v>25.013493999999998</v>
      </c>
      <c r="F37" s="11">
        <f>25013.494/1000</f>
        <v>25.013493999999998</v>
      </c>
    </row>
    <row r="38" spans="1:6" ht="30">
      <c r="A38" s="4" t="s">
        <v>24</v>
      </c>
      <c r="B38" s="11">
        <f>SUM(B39:B40)</f>
        <v>19.985424</v>
      </c>
      <c r="C38" s="11">
        <f>SUM(C39:C40)</f>
        <v>19.985424</v>
      </c>
      <c r="D38" s="11">
        <f>SUM(D39:D40)</f>
        <v>19.985424</v>
      </c>
      <c r="E38" s="11">
        <f>SUM(E39:E40)</f>
        <v>19.985424</v>
      </c>
      <c r="F38" s="11">
        <f>SUM(F39:F40)</f>
        <v>19.985424</v>
      </c>
    </row>
    <row r="39" spans="1:6" ht="15">
      <c r="A39" s="5" t="s">
        <v>3</v>
      </c>
      <c r="B39" s="9">
        <f>19985.424/1000</f>
        <v>19.985424</v>
      </c>
      <c r="C39" s="9">
        <f>19985.424/1000</f>
        <v>19.985424</v>
      </c>
      <c r="D39" s="9">
        <f>19985.424/1000</f>
        <v>19.985424</v>
      </c>
      <c r="E39" s="9">
        <f>19985.424/1000</f>
        <v>19.985424</v>
      </c>
      <c r="F39" s="9">
        <f>19985.424/1000</f>
        <v>19.985424</v>
      </c>
    </row>
    <row r="40" spans="1:6" ht="15">
      <c r="A40" s="5" t="s">
        <v>16</v>
      </c>
      <c r="B40" s="9" t="s">
        <v>40</v>
      </c>
      <c r="C40" s="9" t="s">
        <v>40</v>
      </c>
      <c r="D40" s="9" t="s">
        <v>40</v>
      </c>
      <c r="E40" s="9" t="s">
        <v>40</v>
      </c>
      <c r="F40" s="9" t="s">
        <v>40</v>
      </c>
    </row>
    <row r="41" spans="1:6" ht="32.25" customHeight="1">
      <c r="A41" s="4" t="s">
        <v>25</v>
      </c>
      <c r="B41" s="9">
        <v>19.54</v>
      </c>
      <c r="C41" s="9">
        <v>19.54</v>
      </c>
      <c r="D41" s="9">
        <v>19.54</v>
      </c>
      <c r="E41" s="9">
        <v>19.54</v>
      </c>
      <c r="F41" s="9">
        <v>19.54</v>
      </c>
    </row>
    <row r="42" spans="1:6" ht="45">
      <c r="A42" s="4" t="s">
        <v>26</v>
      </c>
      <c r="B42" s="12">
        <f>18842.42/1000</f>
        <v>18.842419999999997</v>
      </c>
      <c r="C42" s="12">
        <f>18842.42/1000</f>
        <v>18.842419999999997</v>
      </c>
      <c r="D42" s="12">
        <f>18842.42/1000</f>
        <v>18.842419999999997</v>
      </c>
      <c r="E42" s="12">
        <f>18842.42/1000</f>
        <v>18.842419999999997</v>
      </c>
      <c r="F42" s="12">
        <f>18842.42/1000</f>
        <v>18.842419999999997</v>
      </c>
    </row>
    <row r="43" spans="1:6" ht="30">
      <c r="A43" s="4" t="s">
        <v>27</v>
      </c>
      <c r="B43" s="9"/>
      <c r="C43" s="9"/>
      <c r="D43" s="9"/>
      <c r="E43" s="9"/>
      <c r="F43" s="9"/>
    </row>
    <row r="44" spans="1:6" ht="15">
      <c r="A44" s="4" t="s">
        <v>28</v>
      </c>
      <c r="B44" s="9"/>
      <c r="C44" s="9"/>
      <c r="D44" s="9"/>
      <c r="E44" s="9"/>
      <c r="F44" s="9"/>
    </row>
    <row r="45" spans="1:6" ht="30">
      <c r="A45" s="4" t="s">
        <v>29</v>
      </c>
      <c r="B45" s="9"/>
      <c r="C45" s="9"/>
      <c r="D45" s="9"/>
      <c r="E45" s="9"/>
      <c r="F45" s="9"/>
    </row>
    <row r="46" spans="1:6" ht="15">
      <c r="A46" s="4" t="s">
        <v>30</v>
      </c>
      <c r="B46" s="14">
        <v>1</v>
      </c>
      <c r="C46" s="14">
        <v>1</v>
      </c>
      <c r="D46" s="14">
        <v>1</v>
      </c>
      <c r="E46" s="14">
        <v>1</v>
      </c>
      <c r="F46" s="14">
        <v>1</v>
      </c>
    </row>
    <row r="47" spans="1:6" ht="30">
      <c r="A47" s="4" t="s">
        <v>31</v>
      </c>
      <c r="B47" s="14">
        <v>10</v>
      </c>
      <c r="C47" s="14">
        <v>10</v>
      </c>
      <c r="D47" s="14">
        <v>10</v>
      </c>
      <c r="E47" s="14">
        <v>10</v>
      </c>
      <c r="F47" s="14">
        <v>10</v>
      </c>
    </row>
    <row r="48" spans="1:6" ht="45">
      <c r="A48" s="4" t="s">
        <v>32</v>
      </c>
      <c r="B48" s="9"/>
      <c r="C48" s="9"/>
      <c r="D48" s="9"/>
      <c r="E48" s="9"/>
      <c r="F48" s="9"/>
    </row>
    <row r="49" spans="1:6" ht="45">
      <c r="A49" s="4" t="s">
        <v>55</v>
      </c>
      <c r="B49" s="9">
        <f>B38/B17</f>
        <v>0.019934525773378602</v>
      </c>
      <c r="C49" s="9">
        <f>C38/C17</f>
        <v>0.019934525773378602</v>
      </c>
      <c r="D49" s="9">
        <f>D38/D17</f>
        <v>0.019934525773378602</v>
      </c>
      <c r="E49" s="9">
        <f>E38/E17</f>
        <v>0.019934525773378602</v>
      </c>
      <c r="F49" s="9">
        <f>F38/F17</f>
        <v>0.019934525773378602</v>
      </c>
    </row>
    <row r="50" spans="1:6" ht="45">
      <c r="A50" s="4" t="s">
        <v>33</v>
      </c>
      <c r="B50" s="9">
        <f>B38/20165*1000</f>
        <v>0.9910946689809075</v>
      </c>
      <c r="C50" s="9">
        <f>C38/20165*1000</f>
        <v>0.9910946689809075</v>
      </c>
      <c r="D50" s="9">
        <f>D38/20165*1000</f>
        <v>0.9910946689809075</v>
      </c>
      <c r="E50" s="9">
        <f>E38/20165*1000</f>
        <v>0.9910946689809075</v>
      </c>
      <c r="F50" s="9">
        <f>F38/20165*1000</f>
        <v>0.9910946689809075</v>
      </c>
    </row>
    <row r="51" spans="1:6" ht="30" customHeight="1">
      <c r="A51" s="8" t="s">
        <v>56</v>
      </c>
      <c r="B51" s="11">
        <f>B11/B38</f>
        <v>2911.2652817236976</v>
      </c>
      <c r="C51" s="11">
        <f>C11/C38</f>
        <v>3024.314470781377</v>
      </c>
      <c r="D51" s="11">
        <f>D11/D38</f>
        <v>3171.2784165563608</v>
      </c>
      <c r="E51" s="11">
        <f>E11/E38</f>
        <v>3291.641888146072</v>
      </c>
      <c r="F51" s="11">
        <f>F11/F38</f>
        <v>3416.6995351277815</v>
      </c>
    </row>
    <row r="53" spans="1:6" ht="15">
      <c r="A53" s="21" t="s">
        <v>52</v>
      </c>
      <c r="B53" s="21"/>
      <c r="C53" s="21"/>
      <c r="D53" s="21"/>
      <c r="E53" s="21"/>
      <c r="F53" s="21"/>
    </row>
    <row r="54" spans="1:6" ht="30" customHeight="1">
      <c r="A54" s="22" t="s">
        <v>35</v>
      </c>
      <c r="B54" s="22"/>
      <c r="C54" s="22"/>
      <c r="D54" s="22"/>
      <c r="E54" s="22"/>
      <c r="F54" s="22"/>
    </row>
    <row r="55" spans="1:6" ht="60" customHeight="1">
      <c r="A55" s="23" t="s">
        <v>37</v>
      </c>
      <c r="B55" s="23"/>
      <c r="C55" s="23"/>
      <c r="D55" s="23"/>
      <c r="E55" s="23"/>
      <c r="F55" s="23"/>
    </row>
    <row r="56" spans="1:6" ht="30" customHeight="1">
      <c r="A56" s="21" t="s">
        <v>34</v>
      </c>
      <c r="B56" s="21"/>
      <c r="C56" s="21"/>
      <c r="D56" s="21"/>
      <c r="E56" s="21"/>
      <c r="F56" s="21"/>
    </row>
    <row r="60" ht="14.25" customHeight="1"/>
  </sheetData>
  <sheetProtection/>
  <mergeCells count="12">
    <mergeCell ref="A53:F53"/>
    <mergeCell ref="A54:F54"/>
    <mergeCell ref="A55:F55"/>
    <mergeCell ref="A56:F56"/>
    <mergeCell ref="A1:F1"/>
    <mergeCell ref="B2:F2"/>
    <mergeCell ref="B3:F3"/>
    <mergeCell ref="B4:F4"/>
    <mergeCell ref="B5:F5"/>
    <mergeCell ref="B8:F8"/>
    <mergeCell ref="B6:F6"/>
    <mergeCell ref="A8:A9"/>
  </mergeCells>
  <printOptions/>
  <pageMargins left="0.89" right="0.18" top="0.31" bottom="0.17" header="0.31496062992125984" footer="0.17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Симакова Анна  Павловна</cp:lastModifiedBy>
  <cp:lastPrinted>2013-12-18T01:46:52Z</cp:lastPrinted>
  <dcterms:created xsi:type="dcterms:W3CDTF">2010-02-15T13:42:22Z</dcterms:created>
  <dcterms:modified xsi:type="dcterms:W3CDTF">2017-05-04T02:14:50Z</dcterms:modified>
  <cp:category/>
  <cp:version/>
  <cp:contentType/>
  <cp:contentStatus/>
</cp:coreProperties>
</file>